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unioviedo-my.sharepoint.com/personal/garciadmanuel_uniovi_es/Documents/Investigacion/Repositorio/DatosTurbinaAxial/"/>
    </mc:Choice>
  </mc:AlternateContent>
  <xr:revisionPtr revIDLastSave="118" documentId="11_2DDCF4CCA1ADA261665C06C9BA17C03EA453E325" xr6:coauthVersionLast="47" xr6:coauthVersionMax="47" xr10:uidLastSave="{3D864F5F-C5AA-4DC8-AE2B-7ED2A4F8E452}"/>
  <bookViews>
    <workbookView xWindow="-108" yWindow="-108" windowWidth="22080" windowHeight="13176" xr2:uid="{00000000-000D-0000-FFFF-FFFF00000000}"/>
  </bookViews>
  <sheets>
    <sheet name="Losses Characterization" sheetId="3" r:id="rId1"/>
    <sheet name="Experimental Meassures" sheetId="4" r:id="rId2"/>
  </sheets>
  <definedNames>
    <definedName name="_xlnm._FilterDatabase" localSheetId="1" hidden="1">'Experimental Meassures'!$A$1:$J$1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I29" i="4"/>
  <c r="I31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2" i="4"/>
  <c r="G2" i="4" l="1"/>
  <c r="H2" i="4"/>
  <c r="F2" i="4"/>
  <c r="I2" i="4" l="1"/>
  <c r="G7" i="4" l="1"/>
  <c r="F31" i="4"/>
  <c r="H31" i="4"/>
  <c r="F27" i="4"/>
  <c r="H27" i="4"/>
  <c r="F35" i="4"/>
  <c r="H35" i="4"/>
  <c r="F33" i="4"/>
  <c r="H33" i="4"/>
  <c r="F28" i="4"/>
  <c r="H28" i="4"/>
  <c r="F36" i="4"/>
  <c r="H36" i="4"/>
  <c r="F34" i="4"/>
  <c r="H34" i="4"/>
  <c r="F29" i="4"/>
  <c r="H29" i="4"/>
  <c r="F37" i="4"/>
  <c r="H37" i="4"/>
  <c r="F32" i="4"/>
  <c r="H32" i="4"/>
  <c r="G31" i="4"/>
  <c r="G27" i="4"/>
  <c r="G35" i="4"/>
  <c r="G33" i="4"/>
  <c r="G28" i="4"/>
  <c r="G36" i="4"/>
  <c r="G34" i="4"/>
  <c r="G29" i="4"/>
  <c r="G37" i="4"/>
  <c r="G32" i="4"/>
  <c r="F17" i="4"/>
  <c r="H17" i="4"/>
  <c r="F6" i="4"/>
  <c r="H6" i="4"/>
  <c r="F8" i="4"/>
  <c r="H8" i="4"/>
  <c r="F12" i="4"/>
  <c r="H12" i="4"/>
  <c r="F14" i="4"/>
  <c r="H14" i="4"/>
  <c r="F16" i="4"/>
  <c r="H16" i="4"/>
  <c r="F18" i="4"/>
  <c r="H18" i="4"/>
  <c r="F19" i="4"/>
  <c r="H19" i="4"/>
  <c r="G17" i="4"/>
  <c r="G6" i="4"/>
  <c r="G8" i="4"/>
  <c r="G12" i="4"/>
  <c r="G14" i="4"/>
  <c r="G16" i="4"/>
  <c r="G18" i="4"/>
  <c r="G19" i="4"/>
  <c r="G24" i="4"/>
  <c r="G21" i="4"/>
  <c r="G15" i="4"/>
  <c r="G9" i="4"/>
  <c r="G4" i="4"/>
  <c r="G3" i="4"/>
  <c r="G30" i="4"/>
  <c r="G26" i="4"/>
  <c r="G23" i="4"/>
  <c r="G11" i="4"/>
  <c r="G5" i="4"/>
  <c r="G25" i="4"/>
  <c r="G22" i="4"/>
  <c r="G20" i="4"/>
  <c r="G13" i="4"/>
  <c r="G10" i="4"/>
  <c r="F10" i="4"/>
  <c r="H10" i="4"/>
  <c r="F13" i="4"/>
  <c r="H13" i="4"/>
  <c r="F20" i="4"/>
  <c r="H20" i="4"/>
  <c r="F22" i="4"/>
  <c r="H22" i="4"/>
  <c r="F25" i="4"/>
  <c r="H25" i="4"/>
  <c r="F5" i="4"/>
  <c r="H5" i="4"/>
  <c r="F7" i="4"/>
  <c r="H7" i="4"/>
  <c r="F11" i="4"/>
  <c r="H11" i="4"/>
  <c r="F23" i="4"/>
  <c r="H23" i="4"/>
  <c r="F26" i="4"/>
  <c r="H26" i="4"/>
  <c r="F30" i="4"/>
  <c r="H30" i="4"/>
  <c r="F3" i="4"/>
  <c r="H3" i="4"/>
  <c r="F4" i="4"/>
  <c r="H4" i="4"/>
  <c r="F9" i="4"/>
  <c r="H9" i="4"/>
  <c r="F15" i="4"/>
  <c r="H15" i="4"/>
  <c r="F21" i="4"/>
  <c r="H21" i="4"/>
  <c r="F24" i="4"/>
  <c r="H24" i="4"/>
  <c r="E4" i="3"/>
  <c r="E5" i="3"/>
  <c r="E6" i="3"/>
  <c r="E7" i="3"/>
  <c r="E8" i="3"/>
  <c r="E9" i="3"/>
  <c r="D5" i="3"/>
  <c r="D6" i="3"/>
  <c r="D7" i="3"/>
  <c r="D8" i="3"/>
  <c r="F8" i="3" s="1"/>
  <c r="D9" i="3"/>
  <c r="F9" i="3" s="1"/>
  <c r="D4" i="3"/>
  <c r="F4" i="3" s="1"/>
  <c r="I3" i="4" l="1"/>
  <c r="F7" i="3"/>
  <c r="F5" i="3"/>
  <c r="F6" i="3"/>
  <c r="I24" i="4"/>
  <c r="I28" i="4"/>
  <c r="I25" i="4"/>
  <c r="I9" i="4"/>
  <c r="I20" i="4"/>
  <c r="I23" i="4"/>
  <c r="I33" i="4"/>
  <c r="I15" i="4"/>
  <c r="I5" i="4"/>
  <c r="I34" i="4"/>
  <c r="I35" i="4"/>
  <c r="I27" i="4"/>
  <c r="I37" i="4"/>
  <c r="I21" i="4"/>
  <c r="I4" i="4"/>
  <c r="I26" i="4"/>
  <c r="I11" i="4"/>
  <c r="I22" i="4"/>
  <c r="I13" i="4"/>
  <c r="I16" i="4"/>
  <c r="I7" i="4"/>
  <c r="I10" i="4"/>
  <c r="I32" i="4"/>
  <c r="I36" i="4"/>
  <c r="I14" i="4"/>
  <c r="I17" i="4"/>
  <c r="I19" i="4"/>
  <c r="I18" i="4"/>
  <c r="I12" i="4"/>
  <c r="I8" i="4"/>
  <c r="I6" i="4"/>
</calcChain>
</file>

<file path=xl/sharedStrings.xml><?xml version="1.0" encoding="utf-8"?>
<sst xmlns="http://schemas.openxmlformats.org/spreadsheetml/2006/main" count="17" uniqueCount="11">
  <si>
    <r>
      <t>R [</t>
    </r>
    <r>
      <rPr>
        <sz val="11"/>
        <color theme="1"/>
        <rFont val="Arial"/>
        <family val="2"/>
      </rPr>
      <t>Ω</t>
    </r>
    <r>
      <rPr>
        <sz val="9.35"/>
        <color theme="1"/>
        <rFont val="Calibri"/>
        <family val="2"/>
      </rPr>
      <t>]</t>
    </r>
  </si>
  <si>
    <t>Voltage [V]</t>
  </si>
  <si>
    <t>Current [A]</t>
  </si>
  <si>
    <t>Total Power [W]</t>
  </si>
  <si>
    <t>Electrical Losses [W]</t>
  </si>
  <si>
    <t>Mechanical Losses [W]</t>
  </si>
  <si>
    <t>Rotational Speed [rpm]</t>
  </si>
  <si>
    <t>Pressure Difference Venturi Tube [Pa]</t>
  </si>
  <si>
    <t>Inlet Pressure Turbine [Pa]</t>
  </si>
  <si>
    <t>Turbine Power [W]</t>
  </si>
  <si>
    <t>Flow Rate [m3/s]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</si>
</sst>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.35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0837751531058616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'Losses Characterization'!$A$4:$A$9</c:f>
              <c:numCache>
                <c:formatCode>General</c:formatCode>
                <c:ptCount val="6"/>
                <c:pt idx="0">
                  <c:v>165</c:v>
                </c:pt>
                <c:pt idx="1">
                  <c:v>376</c:v>
                </c:pt>
                <c:pt idx="2">
                  <c:v>590</c:v>
                </c:pt>
                <c:pt idx="3">
                  <c:v>805</c:v>
                </c:pt>
                <c:pt idx="4">
                  <c:v>1026</c:v>
                </c:pt>
                <c:pt idx="5">
                  <c:v>1240</c:v>
                </c:pt>
              </c:numCache>
            </c:numRef>
          </c:xVal>
          <c:yVal>
            <c:numRef>
              <c:f>'Losses Characterization'!$F$4:$F$9</c:f>
              <c:numCache>
                <c:formatCode>General</c:formatCode>
                <c:ptCount val="6"/>
                <c:pt idx="0">
                  <c:v>3.9837900000000004</c:v>
                </c:pt>
                <c:pt idx="1">
                  <c:v>10.3736511</c:v>
                </c:pt>
                <c:pt idx="2">
                  <c:v>19.272670399999999</c:v>
                </c:pt>
                <c:pt idx="3">
                  <c:v>29.157187499999999</c:v>
                </c:pt>
                <c:pt idx="4">
                  <c:v>41.912150400000002</c:v>
                </c:pt>
                <c:pt idx="5">
                  <c:v>54.183429899999993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D5-405E-83C5-40DD1759C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841504"/>
        <c:axId val="625841984"/>
      </c:scatterChart>
      <c:valAx>
        <c:axId val="625841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Rotational Speed [rpm]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25841984"/>
        <c:crosses val="autoZero"/>
        <c:crossBetween val="midCat"/>
      </c:valAx>
      <c:valAx>
        <c:axId val="62584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Mechancal Losses [W]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4023512685914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25841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819646</xdr:colOff>
      <xdr:row>9</xdr:row>
      <xdr:rowOff>84151</xdr:rowOff>
    </xdr:from>
    <xdr:to>
      <xdr:col>8</xdr:col>
      <xdr:colOff>19215</xdr:colOff>
      <xdr:row>24</xdr:row>
      <xdr:rowOff>44395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C48849-A655-52AA-CC56-D156D4EA81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"/>
  <sheetViews>
    <sheetView tabSelected="1" zoomScaleNormal="100" workbookViewId="0">
      <selection activeCell="E4" sqref="E4"/>
    </sheetView>
  </sheetViews>
  <sheetFormatPr defaultColWidth="11.44140625" defaultRowHeight="14.4" x14ac:dyDescent="0.3"/>
  <cols>
    <col min="1" max="1" width="22" bestFit="1" customWidth="1"/>
    <col min="4" max="4" width="15.44140625" bestFit="1" customWidth="1"/>
    <col min="5" max="5" width="19.109375" bestFit="1" customWidth="1"/>
    <col min="6" max="6" width="21.109375" bestFit="1" customWidth="1"/>
  </cols>
  <sheetData>
    <row r="1" spans="1:6" x14ac:dyDescent="0.3">
      <c r="A1" t="s">
        <v>0</v>
      </c>
      <c r="B1">
        <v>0.9</v>
      </c>
    </row>
    <row r="3" spans="1:6" x14ac:dyDescent="0.3">
      <c r="A3" s="1" t="s">
        <v>6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3">
      <c r="A4" s="1">
        <v>165</v>
      </c>
      <c r="B4" s="1">
        <v>4.9800000000000004</v>
      </c>
      <c r="C4" s="1">
        <v>0.97</v>
      </c>
      <c r="D4" s="1">
        <f t="shared" ref="D4:D9" si="0">C4*B4</f>
        <v>4.8306000000000004</v>
      </c>
      <c r="E4" s="1">
        <f t="shared" ref="E4:E9" si="1">C4^2*0.9</f>
        <v>0.84680999999999995</v>
      </c>
      <c r="F4" s="1">
        <f>D4-E4</f>
        <v>3.9837900000000004</v>
      </c>
    </row>
    <row r="5" spans="1:6" x14ac:dyDescent="0.3">
      <c r="A5" s="1">
        <v>376</v>
      </c>
      <c r="B5" s="1">
        <v>9.98</v>
      </c>
      <c r="C5" s="1">
        <v>1.161</v>
      </c>
      <c r="D5" s="1">
        <f t="shared" si="0"/>
        <v>11.586780000000001</v>
      </c>
      <c r="E5" s="1">
        <f t="shared" si="1"/>
        <v>1.2131289000000001</v>
      </c>
      <c r="F5" s="1">
        <f t="shared" ref="F5:F9" si="2">D5-E5</f>
        <v>10.3736511</v>
      </c>
    </row>
    <row r="6" spans="1:6" x14ac:dyDescent="0.3">
      <c r="A6" s="1">
        <v>590</v>
      </c>
      <c r="B6" s="1">
        <v>14.92</v>
      </c>
      <c r="C6" s="1">
        <v>1.4119999999999999</v>
      </c>
      <c r="D6" s="1">
        <f t="shared" si="0"/>
        <v>21.067039999999999</v>
      </c>
      <c r="E6" s="1">
        <f t="shared" si="1"/>
        <v>1.7943695999999998</v>
      </c>
      <c r="F6" s="1">
        <f>D6-E6</f>
        <v>19.272670399999999</v>
      </c>
    </row>
    <row r="7" spans="1:6" x14ac:dyDescent="0.3">
      <c r="A7" s="1">
        <v>805</v>
      </c>
      <c r="B7" s="1">
        <v>19.93</v>
      </c>
      <c r="C7" s="1">
        <v>1.575</v>
      </c>
      <c r="D7" s="1">
        <f t="shared" si="0"/>
        <v>31.389749999999999</v>
      </c>
      <c r="E7" s="1">
        <f t="shared" si="1"/>
        <v>2.2325624999999998</v>
      </c>
      <c r="F7" s="1">
        <f t="shared" si="2"/>
        <v>29.157187499999999</v>
      </c>
    </row>
    <row r="8" spans="1:6" x14ac:dyDescent="0.3">
      <c r="A8" s="1">
        <v>1026</v>
      </c>
      <c r="B8" s="1">
        <v>25.05</v>
      </c>
      <c r="C8" s="1">
        <v>1.788</v>
      </c>
      <c r="D8" s="1">
        <f t="shared" si="0"/>
        <v>44.789400000000001</v>
      </c>
      <c r="E8" s="1">
        <f t="shared" si="1"/>
        <v>2.8772496000000003</v>
      </c>
      <c r="F8" s="1">
        <f t="shared" si="2"/>
        <v>41.912150400000002</v>
      </c>
    </row>
    <row r="9" spans="1:6" x14ac:dyDescent="0.3">
      <c r="A9" s="1">
        <v>1240</v>
      </c>
      <c r="B9" s="1">
        <v>29.99</v>
      </c>
      <c r="C9" s="1">
        <v>1.917</v>
      </c>
      <c r="D9" s="1">
        <f t="shared" si="0"/>
        <v>57.490829999999995</v>
      </c>
      <c r="E9" s="1">
        <f t="shared" si="1"/>
        <v>3.3074001000000002</v>
      </c>
      <c r="F9" s="1">
        <f t="shared" si="2"/>
        <v>54.183429899999993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7"/>
  <sheetViews>
    <sheetView zoomScale="70" zoomScaleNormal="70" workbookViewId="0">
      <selection activeCell="J1" sqref="J1"/>
    </sheetView>
  </sheetViews>
  <sheetFormatPr defaultColWidth="11.44140625" defaultRowHeight="14.4" x14ac:dyDescent="0.3"/>
  <cols>
    <col min="1" max="1" width="29.6640625" bestFit="1" customWidth="1"/>
    <col min="2" max="2" width="18.33203125" bestFit="1" customWidth="1"/>
    <col min="3" max="3" width="17.88671875" bestFit="1" customWidth="1"/>
    <col min="4" max="4" width="44.33203125" bestFit="1" customWidth="1"/>
    <col min="5" max="5" width="33" bestFit="1" customWidth="1"/>
    <col min="6" max="6" width="22.44140625" bestFit="1" customWidth="1"/>
    <col min="7" max="7" width="30" bestFit="1" customWidth="1"/>
    <col min="8" max="8" width="27.33203125" bestFit="1" customWidth="1"/>
    <col min="9" max="9" width="25" bestFit="1" customWidth="1"/>
    <col min="10" max="10" width="23.44140625" bestFit="1" customWidth="1"/>
    <col min="11" max="11" width="18.109375" bestFit="1" customWidth="1"/>
    <col min="12" max="12" width="13" bestFit="1" customWidth="1"/>
    <col min="13" max="13" width="19.33203125" bestFit="1" customWidth="1"/>
    <col min="14" max="15" width="19.5546875" bestFit="1" customWidth="1"/>
    <col min="16" max="16" width="23.33203125" bestFit="1" customWidth="1"/>
    <col min="18" max="18" width="18.6640625" bestFit="1" customWidth="1"/>
    <col min="19" max="20" width="13.88671875" bestFit="1" customWidth="1"/>
    <col min="21" max="21" width="18.6640625" bestFit="1" customWidth="1"/>
    <col min="22" max="22" width="19.33203125" bestFit="1" customWidth="1"/>
    <col min="23" max="24" width="19.5546875" bestFit="1" customWidth="1"/>
    <col min="25" max="25" width="23.33203125" bestFit="1" customWidth="1"/>
  </cols>
  <sheetData>
    <row r="1" spans="1:10" x14ac:dyDescent="0.3">
      <c r="A1" s="1" t="s">
        <v>6</v>
      </c>
      <c r="B1" s="1" t="s">
        <v>1</v>
      </c>
      <c r="C1" s="1" t="s">
        <v>2</v>
      </c>
      <c r="D1" s="1" t="s">
        <v>7</v>
      </c>
      <c r="E1" s="1" t="s">
        <v>8</v>
      </c>
      <c r="F1" s="1" t="s">
        <v>3</v>
      </c>
      <c r="G1" s="1" t="s">
        <v>5</v>
      </c>
      <c r="H1" s="1" t="s">
        <v>4</v>
      </c>
      <c r="I1" s="1" t="s">
        <v>9</v>
      </c>
      <c r="J1" s="1" t="s">
        <v>10</v>
      </c>
    </row>
    <row r="2" spans="1:10" x14ac:dyDescent="0.3">
      <c r="A2" s="1">
        <v>816</v>
      </c>
      <c r="B2" s="1">
        <v>19.93</v>
      </c>
      <c r="C2" s="1">
        <v>1.5249999999999999</v>
      </c>
      <c r="D2" s="1">
        <v>0.5</v>
      </c>
      <c r="E2" s="1">
        <v>40</v>
      </c>
      <c r="F2" s="1">
        <f>B2*C2</f>
        <v>30.393249999999998</v>
      </c>
      <c r="G2" s="1">
        <f>0.00002*A2^2+0.0239*A2-0.6252</f>
        <v>32.194320000000005</v>
      </c>
      <c r="H2" s="1">
        <f>C2^2*0.9</f>
        <v>2.0930624999999998</v>
      </c>
      <c r="I2" s="1">
        <f>F2-(G2+H2)</f>
        <v>-3.8941325000000084</v>
      </c>
      <c r="J2" s="1">
        <f>0.02835287*SQRT(2*D2/1.225)/SQRT(1-0.625^4)</f>
        <v>2.7827977876382241E-2</v>
      </c>
    </row>
    <row r="3" spans="1:10" x14ac:dyDescent="0.3">
      <c r="A3" s="1">
        <v>708</v>
      </c>
      <c r="B3" s="1">
        <v>17.43</v>
      </c>
      <c r="C3" s="1">
        <v>1.3959999999999999</v>
      </c>
      <c r="D3" s="1">
        <v>1</v>
      </c>
      <c r="E3" s="1">
        <v>39</v>
      </c>
      <c r="F3" s="1">
        <f t="shared" ref="F3:F37" si="0">B3*C3</f>
        <v>24.332279999999997</v>
      </c>
      <c r="G3" s="1">
        <f t="shared" ref="G3:G37" si="1">0.00002*A3^2+0.0239*A3-0.6252</f>
        <v>26.321280000000002</v>
      </c>
      <c r="H3" s="1">
        <f t="shared" ref="H3:H37" si="2">C3^2*0.9</f>
        <v>1.7539343999999997</v>
      </c>
      <c r="I3" s="1">
        <f t="shared" ref="I3:I26" si="3">F3-(G3+H3)</f>
        <v>-3.7429344000000029</v>
      </c>
      <c r="J3" s="1">
        <f t="shared" ref="J3:J37" si="4">0.02835287*SQRT(2*D3/1.225)/SQRT(1-0.625^4)</f>
        <v>3.9354703726198197E-2</v>
      </c>
    </row>
    <row r="4" spans="1:10" x14ac:dyDescent="0.3">
      <c r="A4" s="1">
        <v>600</v>
      </c>
      <c r="B4" s="1">
        <v>14.93</v>
      </c>
      <c r="C4" s="1">
        <v>1.284</v>
      </c>
      <c r="D4" s="1">
        <v>1.5</v>
      </c>
      <c r="E4" s="1">
        <v>40</v>
      </c>
      <c r="F4" s="1">
        <f t="shared" si="0"/>
        <v>19.170120000000001</v>
      </c>
      <c r="G4" s="1">
        <f t="shared" si="1"/>
        <v>20.9148</v>
      </c>
      <c r="H4" s="1">
        <f t="shared" si="2"/>
        <v>1.4837904000000002</v>
      </c>
      <c r="I4" s="1">
        <f t="shared" si="3"/>
        <v>-3.2284703999999991</v>
      </c>
      <c r="J4" s="1">
        <f t="shared" si="4"/>
        <v>4.8199471553796711E-2</v>
      </c>
    </row>
    <row r="5" spans="1:10" x14ac:dyDescent="0.3">
      <c r="A5" s="1">
        <v>827</v>
      </c>
      <c r="B5" s="1">
        <v>19.93</v>
      </c>
      <c r="C5" s="1">
        <v>1.335</v>
      </c>
      <c r="D5" s="1">
        <v>3</v>
      </c>
      <c r="E5" s="1">
        <v>90</v>
      </c>
      <c r="F5" s="1">
        <f t="shared" si="0"/>
        <v>26.606549999999999</v>
      </c>
      <c r="G5" s="1">
        <f t="shared" si="1"/>
        <v>32.818680000000001</v>
      </c>
      <c r="H5" s="1">
        <f t="shared" si="2"/>
        <v>1.6040025</v>
      </c>
      <c r="I5" s="1">
        <f t="shared" si="3"/>
        <v>-7.8161325000000019</v>
      </c>
      <c r="J5" s="1">
        <f t="shared" si="4"/>
        <v>6.8164346370595499E-2</v>
      </c>
    </row>
    <row r="6" spans="1:10" x14ac:dyDescent="0.3">
      <c r="A6" s="1">
        <v>1286</v>
      </c>
      <c r="B6" s="1">
        <v>30</v>
      </c>
      <c r="C6" s="1">
        <v>1.222</v>
      </c>
      <c r="D6" s="1">
        <v>9.5</v>
      </c>
      <c r="E6" s="1">
        <v>263</v>
      </c>
      <c r="F6" s="1">
        <f t="shared" si="0"/>
        <v>36.659999999999997</v>
      </c>
      <c r="G6" s="1">
        <f t="shared" si="1"/>
        <v>63.18612000000001</v>
      </c>
      <c r="H6" s="1">
        <f t="shared" si="2"/>
        <v>1.3439555999999999</v>
      </c>
      <c r="I6" s="1">
        <f t="shared" si="3"/>
        <v>-27.870075600000007</v>
      </c>
      <c r="J6" s="1">
        <f t="shared" si="4"/>
        <v>0.12129934336623578</v>
      </c>
    </row>
    <row r="7" spans="1:10" x14ac:dyDescent="0.3">
      <c r="A7" s="1">
        <v>719</v>
      </c>
      <c r="B7" s="1">
        <v>17.43</v>
      </c>
      <c r="C7" s="1">
        <v>1.1990000000000001</v>
      </c>
      <c r="D7" s="1">
        <v>3</v>
      </c>
      <c r="E7" s="1">
        <v>90</v>
      </c>
      <c r="F7" s="1">
        <f t="shared" si="0"/>
        <v>20.898569999999999</v>
      </c>
      <c r="G7" s="1">
        <f t="shared" si="1"/>
        <v>26.898120000000002</v>
      </c>
      <c r="H7" s="1">
        <f t="shared" si="2"/>
        <v>1.2938409000000002</v>
      </c>
      <c r="I7" s="1">
        <f t="shared" si="3"/>
        <v>-7.2933909000000021</v>
      </c>
      <c r="J7" s="1">
        <f t="shared" si="4"/>
        <v>6.8164346370595499E-2</v>
      </c>
    </row>
    <row r="8" spans="1:10" x14ac:dyDescent="0.3">
      <c r="A8" s="1">
        <v>1182</v>
      </c>
      <c r="B8" s="1">
        <v>27.51</v>
      </c>
      <c r="C8" s="1">
        <v>1.006</v>
      </c>
      <c r="D8" s="1">
        <v>9.5</v>
      </c>
      <c r="E8" s="1">
        <v>263</v>
      </c>
      <c r="F8" s="1">
        <f t="shared" si="0"/>
        <v>27.675060000000002</v>
      </c>
      <c r="G8" s="1">
        <f t="shared" si="1"/>
        <v>55.567080000000004</v>
      </c>
      <c r="H8" s="1">
        <f t="shared" si="2"/>
        <v>0.91083239999999999</v>
      </c>
      <c r="I8" s="1">
        <f t="shared" si="3"/>
        <v>-28.802852399999999</v>
      </c>
      <c r="J8" s="1">
        <f t="shared" si="4"/>
        <v>0.12129934336623578</v>
      </c>
    </row>
    <row r="9" spans="1:10" x14ac:dyDescent="0.3">
      <c r="A9" s="1">
        <v>468</v>
      </c>
      <c r="B9" s="1">
        <v>11.92</v>
      </c>
      <c r="C9" s="1">
        <v>1.1359999999999999</v>
      </c>
      <c r="D9" s="1">
        <v>1.5</v>
      </c>
      <c r="E9" s="1">
        <v>38</v>
      </c>
      <c r="F9" s="1">
        <f t="shared" si="0"/>
        <v>13.541119999999999</v>
      </c>
      <c r="G9" s="1">
        <f t="shared" si="1"/>
        <v>14.940480000000001</v>
      </c>
      <c r="H9" s="1">
        <f t="shared" si="2"/>
        <v>1.1614464</v>
      </c>
      <c r="I9" s="1">
        <f t="shared" si="3"/>
        <v>-2.5608064000000006</v>
      </c>
      <c r="J9" s="1">
        <f t="shared" si="4"/>
        <v>4.8199471553796711E-2</v>
      </c>
    </row>
    <row r="10" spans="1:10" x14ac:dyDescent="0.3">
      <c r="A10" s="1">
        <v>952</v>
      </c>
      <c r="B10" s="1">
        <v>22.55</v>
      </c>
      <c r="C10" s="1">
        <v>1.1639999999999999</v>
      </c>
      <c r="D10" s="1">
        <v>6.5</v>
      </c>
      <c r="E10" s="1">
        <v>160</v>
      </c>
      <c r="F10" s="1">
        <f t="shared" si="0"/>
        <v>26.248200000000001</v>
      </c>
      <c r="G10" s="1">
        <f t="shared" si="1"/>
        <v>40.253680000000003</v>
      </c>
      <c r="H10" s="1">
        <f t="shared" si="2"/>
        <v>1.2194064</v>
      </c>
      <c r="I10" s="1">
        <f t="shared" si="3"/>
        <v>-15.224886399999999</v>
      </c>
      <c r="J10" s="1">
        <f t="shared" si="4"/>
        <v>0.10033520112577367</v>
      </c>
    </row>
    <row r="11" spans="1:10" x14ac:dyDescent="0.3">
      <c r="A11" s="1">
        <v>614</v>
      </c>
      <c r="B11" s="1">
        <v>14.92</v>
      </c>
      <c r="C11" s="1">
        <v>1.071</v>
      </c>
      <c r="D11" s="1">
        <v>3</v>
      </c>
      <c r="E11" s="1">
        <v>89</v>
      </c>
      <c r="F11" s="1">
        <f t="shared" si="0"/>
        <v>15.97932</v>
      </c>
      <c r="G11" s="1">
        <f t="shared" si="1"/>
        <v>21.589320000000001</v>
      </c>
      <c r="H11" s="1">
        <f t="shared" si="2"/>
        <v>1.0323369</v>
      </c>
      <c r="I11" s="1">
        <f t="shared" si="3"/>
        <v>-6.6423369000000019</v>
      </c>
      <c r="J11" s="1">
        <f t="shared" si="4"/>
        <v>6.8164346370595499E-2</v>
      </c>
    </row>
    <row r="12" spans="1:10" x14ac:dyDescent="0.3">
      <c r="A12" s="1">
        <v>1078</v>
      </c>
      <c r="B12" s="1">
        <v>25.06</v>
      </c>
      <c r="C12" s="1">
        <v>0.86099999999999999</v>
      </c>
      <c r="D12" s="1">
        <v>9.5</v>
      </c>
      <c r="E12" s="1">
        <v>260</v>
      </c>
      <c r="F12" s="1">
        <f t="shared" si="0"/>
        <v>21.576659999999997</v>
      </c>
      <c r="G12" s="1">
        <f t="shared" si="1"/>
        <v>48.380680000000005</v>
      </c>
      <c r="H12" s="1">
        <f t="shared" si="2"/>
        <v>0.66718889999999997</v>
      </c>
      <c r="I12" s="1">
        <f t="shared" si="3"/>
        <v>-27.471208900000008</v>
      </c>
      <c r="J12" s="1">
        <f t="shared" si="4"/>
        <v>0.12129934336623578</v>
      </c>
    </row>
    <row r="13" spans="1:10" x14ac:dyDescent="0.3">
      <c r="A13" s="1">
        <v>840</v>
      </c>
      <c r="B13" s="1">
        <v>19.940000000000001</v>
      </c>
      <c r="C13" s="1">
        <v>1.0049999999999999</v>
      </c>
      <c r="D13" s="1">
        <v>6.5</v>
      </c>
      <c r="E13" s="1">
        <v>162</v>
      </c>
      <c r="F13" s="1">
        <f t="shared" si="0"/>
        <v>20.0397</v>
      </c>
      <c r="G13" s="1">
        <f t="shared" si="1"/>
        <v>33.562800000000003</v>
      </c>
      <c r="H13" s="1">
        <f t="shared" si="2"/>
        <v>0.90902249999999973</v>
      </c>
      <c r="I13" s="1">
        <f t="shared" si="3"/>
        <v>-14.432122500000002</v>
      </c>
      <c r="J13" s="1">
        <f t="shared" si="4"/>
        <v>0.10033520112577367</v>
      </c>
    </row>
    <row r="14" spans="1:10" x14ac:dyDescent="0.3">
      <c r="A14" s="1">
        <v>974</v>
      </c>
      <c r="B14" s="1">
        <v>22.56</v>
      </c>
      <c r="C14" s="1">
        <v>0.66</v>
      </c>
      <c r="D14" s="1">
        <v>9.5</v>
      </c>
      <c r="E14" s="1">
        <v>255</v>
      </c>
      <c r="F14" s="1">
        <f t="shared" si="0"/>
        <v>14.8896</v>
      </c>
      <c r="G14" s="1">
        <f t="shared" si="1"/>
        <v>41.626920000000005</v>
      </c>
      <c r="H14" s="1">
        <f t="shared" si="2"/>
        <v>0.39204000000000006</v>
      </c>
      <c r="I14" s="1">
        <f t="shared" si="3"/>
        <v>-27.129360000000005</v>
      </c>
      <c r="J14" s="1">
        <f t="shared" si="4"/>
        <v>0.12129934336623578</v>
      </c>
    </row>
    <row r="15" spans="1:10" x14ac:dyDescent="0.3">
      <c r="A15" s="1">
        <v>386</v>
      </c>
      <c r="B15" s="1">
        <v>9.99</v>
      </c>
      <c r="C15" s="1">
        <v>1.0429999999999999</v>
      </c>
      <c r="D15" s="1">
        <v>2</v>
      </c>
      <c r="E15" s="1">
        <v>38</v>
      </c>
      <c r="F15" s="1">
        <f t="shared" si="0"/>
        <v>10.41957</v>
      </c>
      <c r="G15" s="1">
        <f t="shared" si="1"/>
        <v>11.580120000000001</v>
      </c>
      <c r="H15" s="1">
        <f t="shared" si="2"/>
        <v>0.97906409999999988</v>
      </c>
      <c r="I15" s="1">
        <f t="shared" si="3"/>
        <v>-2.1396141000000011</v>
      </c>
      <c r="J15" s="1">
        <f t="shared" si="4"/>
        <v>5.5655955752764483E-2</v>
      </c>
    </row>
    <row r="16" spans="1:10" x14ac:dyDescent="0.3">
      <c r="A16" s="1">
        <v>866</v>
      </c>
      <c r="B16" s="1">
        <v>19.940000000000001</v>
      </c>
      <c r="C16" s="1">
        <v>0.441</v>
      </c>
      <c r="D16" s="1">
        <v>10.5</v>
      </c>
      <c r="E16" s="1">
        <v>255</v>
      </c>
      <c r="F16" s="1">
        <f t="shared" si="0"/>
        <v>8.7935400000000001</v>
      </c>
      <c r="G16" s="1">
        <f t="shared" si="1"/>
        <v>35.071320000000007</v>
      </c>
      <c r="H16" s="1">
        <f t="shared" si="2"/>
        <v>0.17503290000000002</v>
      </c>
      <c r="I16" s="1">
        <f t="shared" si="3"/>
        <v>-26.452812900000005</v>
      </c>
      <c r="J16" s="1">
        <f t="shared" si="4"/>
        <v>0.1275238150560781</v>
      </c>
    </row>
    <row r="17" spans="1:10" x14ac:dyDescent="0.3">
      <c r="A17" s="1">
        <v>884</v>
      </c>
      <c r="B17" s="1">
        <v>19.95</v>
      </c>
      <c r="C17" s="1">
        <v>9.6000000000000002E-2</v>
      </c>
      <c r="D17" s="1">
        <v>13</v>
      </c>
      <c r="E17" s="1">
        <v>316</v>
      </c>
      <c r="F17" s="1">
        <f t="shared" si="0"/>
        <v>1.9152</v>
      </c>
      <c r="G17" s="1">
        <f t="shared" si="1"/>
        <v>36.131520000000002</v>
      </c>
      <c r="H17" s="1">
        <f t="shared" si="2"/>
        <v>8.2944000000000004E-3</v>
      </c>
      <c r="I17" s="1">
        <f t="shared" si="3"/>
        <v>-34.2246144</v>
      </c>
      <c r="J17" s="1">
        <f t="shared" si="4"/>
        <v>0.14189540221550134</v>
      </c>
    </row>
    <row r="18" spans="1:10" x14ac:dyDescent="0.3">
      <c r="A18" s="1">
        <v>760</v>
      </c>
      <c r="B18" s="1">
        <v>17.440000000000001</v>
      </c>
      <c r="C18" s="1">
        <v>0.23300000000000001</v>
      </c>
      <c r="D18" s="1">
        <v>11</v>
      </c>
      <c r="E18" s="1">
        <v>258</v>
      </c>
      <c r="F18" s="1">
        <f t="shared" si="0"/>
        <v>4.0635200000000005</v>
      </c>
      <c r="G18" s="1">
        <f t="shared" si="1"/>
        <v>29.090800000000002</v>
      </c>
      <c r="H18" s="1">
        <f t="shared" si="2"/>
        <v>4.8860100000000004E-2</v>
      </c>
      <c r="I18" s="1">
        <f t="shared" si="3"/>
        <v>-25.0761401</v>
      </c>
      <c r="J18" s="1">
        <f t="shared" si="4"/>
        <v>0.13052478599540102</v>
      </c>
    </row>
    <row r="19" spans="1:10" x14ac:dyDescent="0.3">
      <c r="A19" s="1">
        <v>703</v>
      </c>
      <c r="B19" s="1">
        <v>16</v>
      </c>
      <c r="C19" s="1">
        <v>0.108</v>
      </c>
      <c r="D19" s="1">
        <v>11</v>
      </c>
      <c r="E19" s="1">
        <v>257</v>
      </c>
      <c r="F19" s="1">
        <f t="shared" si="0"/>
        <v>1.728</v>
      </c>
      <c r="G19" s="1">
        <f t="shared" si="1"/>
        <v>26.060680000000001</v>
      </c>
      <c r="H19" s="1">
        <f t="shared" si="2"/>
        <v>1.0497599999999999E-2</v>
      </c>
      <c r="I19" s="1">
        <f t="shared" si="3"/>
        <v>-24.343177600000001</v>
      </c>
      <c r="J19" s="1">
        <f t="shared" si="4"/>
        <v>0.13052478599540102</v>
      </c>
    </row>
    <row r="20" spans="1:10" x14ac:dyDescent="0.3">
      <c r="A20" s="1">
        <v>532</v>
      </c>
      <c r="B20" s="1">
        <v>12.56</v>
      </c>
      <c r="C20" s="1">
        <v>0.47199999999999998</v>
      </c>
      <c r="D20" s="1">
        <v>6.5</v>
      </c>
      <c r="E20" s="1">
        <v>160</v>
      </c>
      <c r="F20" s="1">
        <f t="shared" si="0"/>
        <v>5.9283200000000003</v>
      </c>
      <c r="G20" s="1">
        <f t="shared" si="1"/>
        <v>17.750080000000001</v>
      </c>
      <c r="H20" s="1">
        <f t="shared" si="2"/>
        <v>0.20050559999999998</v>
      </c>
      <c r="I20" s="1">
        <f t="shared" si="3"/>
        <v>-12.022265600000001</v>
      </c>
      <c r="J20" s="1">
        <f t="shared" si="4"/>
        <v>0.10033520112577367</v>
      </c>
    </row>
    <row r="21" spans="1:10" x14ac:dyDescent="0.3">
      <c r="A21" s="1">
        <v>258</v>
      </c>
      <c r="B21" s="1">
        <v>6.93</v>
      </c>
      <c r="C21" s="1">
        <v>0.88400000000000001</v>
      </c>
      <c r="D21" s="1">
        <v>2</v>
      </c>
      <c r="E21" s="1">
        <v>37</v>
      </c>
      <c r="F21" s="1">
        <f t="shared" si="0"/>
        <v>6.1261200000000002</v>
      </c>
      <c r="G21" s="1">
        <f t="shared" si="1"/>
        <v>6.8722799999999999</v>
      </c>
      <c r="H21" s="1">
        <f t="shared" si="2"/>
        <v>0.7033104</v>
      </c>
      <c r="I21" s="1">
        <f t="shared" si="3"/>
        <v>-1.4494704</v>
      </c>
      <c r="J21" s="1">
        <f t="shared" si="4"/>
        <v>5.5655955752764483E-2</v>
      </c>
    </row>
    <row r="22" spans="1:10" x14ac:dyDescent="0.3">
      <c r="A22" s="1">
        <v>428</v>
      </c>
      <c r="B22" s="1">
        <v>10</v>
      </c>
      <c r="C22" s="1">
        <v>0.24099999999999999</v>
      </c>
      <c r="D22" s="1">
        <v>7</v>
      </c>
      <c r="E22" s="1">
        <v>160</v>
      </c>
      <c r="F22" s="1">
        <f t="shared" si="0"/>
        <v>2.41</v>
      </c>
      <c r="G22" s="1">
        <f t="shared" si="1"/>
        <v>13.267680000000002</v>
      </c>
      <c r="H22" s="1">
        <f t="shared" si="2"/>
        <v>5.2272899999999997E-2</v>
      </c>
      <c r="I22" s="1">
        <f t="shared" si="3"/>
        <v>-10.909952900000002</v>
      </c>
      <c r="J22" s="1">
        <f t="shared" si="4"/>
        <v>0.10412275898014743</v>
      </c>
    </row>
    <row r="23" spans="1:10" x14ac:dyDescent="0.3">
      <c r="A23" s="1">
        <v>302</v>
      </c>
      <c r="B23" s="1">
        <v>7.5</v>
      </c>
      <c r="C23" s="1">
        <v>0.56999999999999995</v>
      </c>
      <c r="D23" s="1">
        <v>3.5</v>
      </c>
      <c r="E23" s="1">
        <v>90</v>
      </c>
      <c r="F23" s="1">
        <f t="shared" si="0"/>
        <v>4.2749999999999995</v>
      </c>
      <c r="G23" s="1">
        <f t="shared" si="1"/>
        <v>8.4166800000000013</v>
      </c>
      <c r="H23" s="1">
        <f t="shared" si="2"/>
        <v>0.29241</v>
      </c>
      <c r="I23" s="1">
        <f t="shared" si="3"/>
        <v>-4.4340900000000021</v>
      </c>
      <c r="J23" s="1">
        <f t="shared" si="4"/>
        <v>7.3625908950714719E-2</v>
      </c>
    </row>
    <row r="24" spans="1:10" x14ac:dyDescent="0.3">
      <c r="A24" s="1">
        <v>180</v>
      </c>
      <c r="B24" s="1">
        <v>5</v>
      </c>
      <c r="C24" s="1">
        <v>0.75600000000000001</v>
      </c>
      <c r="D24" s="1">
        <v>2</v>
      </c>
      <c r="E24" s="1">
        <v>37</v>
      </c>
      <c r="F24" s="1">
        <f t="shared" si="0"/>
        <v>3.7800000000000002</v>
      </c>
      <c r="G24" s="1">
        <f t="shared" si="1"/>
        <v>4.3247999999999998</v>
      </c>
      <c r="H24" s="1">
        <f t="shared" si="2"/>
        <v>0.51438240000000002</v>
      </c>
      <c r="I24" s="1">
        <f t="shared" si="3"/>
        <v>-1.0591823999999992</v>
      </c>
      <c r="J24" s="1">
        <f t="shared" si="4"/>
        <v>5.5655955752764483E-2</v>
      </c>
    </row>
    <row r="25" spans="1:10" x14ac:dyDescent="0.3">
      <c r="A25" s="1">
        <v>346</v>
      </c>
      <c r="B25" s="1">
        <v>7.96</v>
      </c>
      <c r="C25" s="1">
        <v>3.3000000000000002E-2</v>
      </c>
      <c r="D25" s="1">
        <v>7.5</v>
      </c>
      <c r="E25" s="1">
        <v>157</v>
      </c>
      <c r="F25" s="1">
        <f t="shared" si="0"/>
        <v>0.26268000000000002</v>
      </c>
      <c r="G25" s="1">
        <f t="shared" si="1"/>
        <v>10.038520000000002</v>
      </c>
      <c r="H25" s="1">
        <f t="shared" si="2"/>
        <v>9.8010000000000024E-4</v>
      </c>
      <c r="I25" s="1">
        <f t="shared" si="3"/>
        <v>-9.7768201000000019</v>
      </c>
      <c r="J25" s="1">
        <f t="shared" si="4"/>
        <v>0.10777729487385686</v>
      </c>
    </row>
    <row r="26" spans="1:10" x14ac:dyDescent="0.3">
      <c r="A26" s="1">
        <v>203</v>
      </c>
      <c r="B26" s="1">
        <v>5.008</v>
      </c>
      <c r="C26" s="1">
        <v>0.34799999999999998</v>
      </c>
      <c r="D26" s="1">
        <v>4</v>
      </c>
      <c r="E26" s="1">
        <v>88</v>
      </c>
      <c r="F26" s="1">
        <f t="shared" si="0"/>
        <v>1.7427839999999999</v>
      </c>
      <c r="G26" s="1">
        <f t="shared" si="1"/>
        <v>5.0506799999999998</v>
      </c>
      <c r="H26" s="1">
        <f t="shared" si="2"/>
        <v>0.1089936</v>
      </c>
      <c r="I26" s="1">
        <f t="shared" si="3"/>
        <v>-3.4168895999999997</v>
      </c>
      <c r="J26" s="1">
        <f t="shared" si="4"/>
        <v>7.8709407452396393E-2</v>
      </c>
    </row>
    <row r="27" spans="1:10" x14ac:dyDescent="0.3">
      <c r="A27" s="2">
        <v>353</v>
      </c>
      <c r="B27" s="2">
        <v>6.02</v>
      </c>
      <c r="C27" s="2">
        <v>2.234</v>
      </c>
      <c r="D27" s="2">
        <v>20.5</v>
      </c>
      <c r="E27" s="2">
        <v>424</v>
      </c>
      <c r="F27" s="2">
        <f t="shared" si="0"/>
        <v>13.44868</v>
      </c>
      <c r="G27" s="2">
        <f t="shared" si="1"/>
        <v>10.30368</v>
      </c>
      <c r="H27" s="2">
        <f t="shared" si="2"/>
        <v>4.4916803999999999</v>
      </c>
      <c r="I27" s="2">
        <f>F27+(G27+H27)</f>
        <v>28.244040399999999</v>
      </c>
      <c r="J27" s="2">
        <f t="shared" si="4"/>
        <v>0.17818599961900825</v>
      </c>
    </row>
    <row r="28" spans="1:10" x14ac:dyDescent="0.3">
      <c r="A28" s="1">
        <v>292</v>
      </c>
      <c r="B28" s="1">
        <v>4.82</v>
      </c>
      <c r="C28" s="1">
        <v>1.98</v>
      </c>
      <c r="D28" s="1">
        <v>18.5</v>
      </c>
      <c r="E28" s="1">
        <v>369</v>
      </c>
      <c r="F28" s="1">
        <f t="shared" si="0"/>
        <v>9.5435999999999996</v>
      </c>
      <c r="G28" s="1">
        <f t="shared" si="1"/>
        <v>8.058880000000002</v>
      </c>
      <c r="H28" s="1">
        <f t="shared" si="2"/>
        <v>3.5283600000000002</v>
      </c>
      <c r="I28" s="1">
        <f>F28+(G28+H28)</f>
        <v>21.130839999999999</v>
      </c>
      <c r="J28" s="1">
        <f t="shared" si="4"/>
        <v>0.16927098112042571</v>
      </c>
    </row>
    <row r="29" spans="1:10" x14ac:dyDescent="0.3">
      <c r="A29" s="1">
        <v>204</v>
      </c>
      <c r="B29" s="1">
        <v>3.29</v>
      </c>
      <c r="C29" s="1">
        <v>1.645</v>
      </c>
      <c r="D29" s="1">
        <v>14.5</v>
      </c>
      <c r="E29" s="1">
        <v>304</v>
      </c>
      <c r="F29" s="1">
        <f t="shared" si="0"/>
        <v>5.4120499999999998</v>
      </c>
      <c r="G29" s="1">
        <f t="shared" si="1"/>
        <v>5.0827200000000001</v>
      </c>
      <c r="H29" s="1">
        <f t="shared" si="2"/>
        <v>2.4354225</v>
      </c>
      <c r="I29" s="1">
        <f>F29+(G29+H29)</f>
        <v>12.9301925</v>
      </c>
      <c r="J29" s="1">
        <f t="shared" si="4"/>
        <v>0.1498582471136112</v>
      </c>
    </row>
    <row r="30" spans="1:10" x14ac:dyDescent="0.3">
      <c r="A30" s="1">
        <v>105</v>
      </c>
      <c r="B30" s="1">
        <v>2.512</v>
      </c>
      <c r="C30" s="1">
        <v>9.6000000000000002E-2</v>
      </c>
      <c r="D30" s="1">
        <v>4</v>
      </c>
      <c r="E30" s="1">
        <v>86</v>
      </c>
      <c r="F30" s="1">
        <f t="shared" si="0"/>
        <v>0.24115200000000001</v>
      </c>
      <c r="G30" s="1">
        <f t="shared" si="1"/>
        <v>2.1048</v>
      </c>
      <c r="H30" s="1">
        <f t="shared" si="2"/>
        <v>8.2944000000000004E-3</v>
      </c>
      <c r="I30" s="1">
        <f>F30+(G30+H30)</f>
        <v>2.3542464000000001</v>
      </c>
      <c r="J30" s="1">
        <f t="shared" si="4"/>
        <v>7.8709407452396393E-2</v>
      </c>
    </row>
    <row r="31" spans="1:10" x14ac:dyDescent="0.3">
      <c r="A31" s="1">
        <v>232</v>
      </c>
      <c r="B31" s="1">
        <v>2.113</v>
      </c>
      <c r="C31" s="1">
        <v>2.597</v>
      </c>
      <c r="D31" s="1">
        <v>20.5</v>
      </c>
      <c r="E31" s="1">
        <v>419</v>
      </c>
      <c r="F31" s="1">
        <f t="shared" si="0"/>
        <v>5.4874609999999997</v>
      </c>
      <c r="G31" s="1">
        <f t="shared" si="1"/>
        <v>5.996080000000001</v>
      </c>
      <c r="H31" s="1">
        <f t="shared" si="2"/>
        <v>6.0699681000000005</v>
      </c>
      <c r="I31" s="1">
        <f>F31+(G31+H31)</f>
        <v>17.553509099999999</v>
      </c>
      <c r="J31" s="1">
        <f t="shared" si="4"/>
        <v>0.17818599961900825</v>
      </c>
    </row>
    <row r="32" spans="1:10" x14ac:dyDescent="0.3">
      <c r="A32" s="1">
        <v>148</v>
      </c>
      <c r="B32" s="1">
        <v>2.1480000000000001</v>
      </c>
      <c r="C32" s="1">
        <v>1.369</v>
      </c>
      <c r="D32" s="1">
        <v>12.5</v>
      </c>
      <c r="E32" s="1">
        <v>251</v>
      </c>
      <c r="F32" s="1">
        <f t="shared" si="0"/>
        <v>2.9406120000000002</v>
      </c>
      <c r="G32" s="1">
        <f t="shared" si="1"/>
        <v>3.3500800000000006</v>
      </c>
      <c r="H32" s="1">
        <f t="shared" si="2"/>
        <v>1.6867449000000001</v>
      </c>
      <c r="I32" s="1">
        <f t="shared" ref="I32:I37" si="5">F32+(G32+H32)</f>
        <v>7.9774369000000007</v>
      </c>
      <c r="J32" s="1">
        <f t="shared" si="4"/>
        <v>0.13913988938191121</v>
      </c>
    </row>
    <row r="33" spans="1:10" x14ac:dyDescent="0.3">
      <c r="A33" s="1">
        <v>170</v>
      </c>
      <c r="B33" s="1">
        <v>1.68</v>
      </c>
      <c r="C33" s="1">
        <v>2.3849999999999998</v>
      </c>
      <c r="D33" s="1">
        <v>18.5</v>
      </c>
      <c r="E33" s="1">
        <v>370</v>
      </c>
      <c r="F33" s="1">
        <f t="shared" si="0"/>
        <v>4.0067999999999993</v>
      </c>
      <c r="G33" s="1">
        <f t="shared" si="1"/>
        <v>4.0158000000000005</v>
      </c>
      <c r="H33" s="1">
        <f t="shared" si="2"/>
        <v>5.1194024999999996</v>
      </c>
      <c r="I33" s="1">
        <f t="shared" si="5"/>
        <v>13.1420025</v>
      </c>
      <c r="J33" s="1">
        <f t="shared" si="4"/>
        <v>0.16927098112042571</v>
      </c>
    </row>
    <row r="34" spans="1:10" x14ac:dyDescent="0.3">
      <c r="A34" s="1">
        <v>126</v>
      </c>
      <c r="B34" s="1">
        <v>1.155</v>
      </c>
      <c r="C34" s="1">
        <v>1.9279999999999999</v>
      </c>
      <c r="D34" s="1">
        <v>15.5</v>
      </c>
      <c r="E34" s="1">
        <v>310</v>
      </c>
      <c r="F34" s="1">
        <f t="shared" si="0"/>
        <v>2.2268400000000002</v>
      </c>
      <c r="G34" s="1">
        <f t="shared" si="1"/>
        <v>2.7037200000000001</v>
      </c>
      <c r="H34" s="1">
        <f t="shared" si="2"/>
        <v>3.3454655999999998</v>
      </c>
      <c r="I34" s="1">
        <f t="shared" si="5"/>
        <v>8.2760256000000005</v>
      </c>
      <c r="J34" s="1">
        <f t="shared" si="4"/>
        <v>0.1549396235097433</v>
      </c>
    </row>
    <row r="35" spans="1:10" x14ac:dyDescent="0.3">
      <c r="A35" s="1">
        <v>134</v>
      </c>
      <c r="B35" s="1">
        <v>0.71599999999999997</v>
      </c>
      <c r="C35" s="1">
        <v>2.5099999999999998</v>
      </c>
      <c r="D35" s="1">
        <v>18.5</v>
      </c>
      <c r="E35" s="1">
        <v>368</v>
      </c>
      <c r="F35" s="1">
        <f t="shared" si="0"/>
        <v>1.7971599999999999</v>
      </c>
      <c r="G35" s="1">
        <f t="shared" si="1"/>
        <v>2.9365200000000002</v>
      </c>
      <c r="H35" s="1">
        <f t="shared" si="2"/>
        <v>5.6700899999999992</v>
      </c>
      <c r="I35" s="1">
        <f t="shared" si="5"/>
        <v>10.40377</v>
      </c>
      <c r="J35" s="1">
        <f t="shared" si="4"/>
        <v>0.16927098112042571</v>
      </c>
    </row>
    <row r="36" spans="1:10" x14ac:dyDescent="0.3">
      <c r="A36" s="1">
        <v>108</v>
      </c>
      <c r="B36" s="1">
        <v>0.62</v>
      </c>
      <c r="C36" s="1">
        <v>1.99</v>
      </c>
      <c r="D36" s="1">
        <v>15.5</v>
      </c>
      <c r="E36" s="1">
        <v>304</v>
      </c>
      <c r="F36" s="1">
        <f t="shared" si="0"/>
        <v>1.2338</v>
      </c>
      <c r="G36" s="1">
        <f t="shared" si="1"/>
        <v>2.1892800000000001</v>
      </c>
      <c r="H36" s="1">
        <f t="shared" si="2"/>
        <v>3.5640900000000002</v>
      </c>
      <c r="I36" s="1">
        <f t="shared" si="5"/>
        <v>6.9871700000000008</v>
      </c>
      <c r="J36" s="1">
        <f t="shared" si="4"/>
        <v>0.1549396235097433</v>
      </c>
    </row>
    <row r="37" spans="1:10" x14ac:dyDescent="0.3">
      <c r="A37" s="1">
        <v>94</v>
      </c>
      <c r="B37" s="1">
        <v>0.76700000000000002</v>
      </c>
      <c r="C37" s="1">
        <v>1.552</v>
      </c>
      <c r="D37" s="1">
        <v>12.5</v>
      </c>
      <c r="E37" s="1">
        <v>252</v>
      </c>
      <c r="F37" s="1">
        <f t="shared" si="0"/>
        <v>1.1903840000000001</v>
      </c>
      <c r="G37" s="1">
        <f t="shared" si="1"/>
        <v>1.7981199999999999</v>
      </c>
      <c r="H37" s="1">
        <f t="shared" si="2"/>
        <v>2.1678336000000002</v>
      </c>
      <c r="I37" s="1">
        <f t="shared" si="5"/>
        <v>5.1563376000000005</v>
      </c>
      <c r="J37" s="1">
        <f t="shared" si="4"/>
        <v>0.13913988938191121</v>
      </c>
    </row>
  </sheetData>
  <autoFilter ref="A1:J1" xr:uid="{00000000-0009-0000-0000-000003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Losses Characterization</vt:lpstr>
      <vt:lpstr>Experimental Meassures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</dc:creator>
  <cp:lastModifiedBy>MANUEL GARCIA DIAZ</cp:lastModifiedBy>
  <cp:lastPrinted>2019-05-09T12:15:47Z</cp:lastPrinted>
  <dcterms:created xsi:type="dcterms:W3CDTF">2019-04-10T10:31:17Z</dcterms:created>
  <dcterms:modified xsi:type="dcterms:W3CDTF">2024-07-13T10:47:18Z</dcterms:modified>
</cp:coreProperties>
</file>